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<sst xmlns="http://schemas.openxmlformats.org/spreadsheetml/2006/main" count="51" uniqueCount="50">
  <si>
    <t>DATE:</t>
  </si>
  <si>
    <t>TREASURER NAME:</t>
  </si>
  <si>
    <t>TEL:</t>
  </si>
  <si>
    <t>#</t>
  </si>
  <si>
    <t>HOME</t>
  </si>
  <si>
    <t>OFFICE</t>
  </si>
  <si>
    <t>DENOMINATIONAL MINISTRY SHARE</t>
  </si>
  <si>
    <t>PER
MEMBER</t>
  </si>
  <si>
    <t>CALVIN COLLEGE</t>
  </si>
  <si>
    <t>CALVIN SEMINARY</t>
  </si>
  <si>
    <t>DORDT COLLEGE</t>
  </si>
  <si>
    <t>KING'S COLLEGE</t>
  </si>
  <si>
    <t>TOTAL DENOMINATIONAL</t>
  </si>
  <si>
    <t>CLASSICAL MINISTRY SHARE</t>
  </si>
  <si>
    <t>MINISTRY TO SEAFARERS</t>
  </si>
  <si>
    <t>STUDENT FUND</t>
  </si>
  <si>
    <t>CLASSICAL EXPENSE FUND</t>
  </si>
  <si>
    <t>LITERATURE FUND COLLECTIONS</t>
  </si>
  <si>
    <t>Please make all cheques payable to:</t>
  </si>
  <si>
    <t>David Pel &amp; Company Inc.</t>
  </si>
  <si>
    <t>Phone:  (604)585-1255  Fax:  (604)585-8525</t>
  </si>
  <si>
    <t>PERCENT</t>
  </si>
  <si>
    <t>AMOUNT</t>
  </si>
  <si>
    <t>ALLOCAT
ION</t>
  </si>
  <si>
    <t>TOTAL ALLOCATION:</t>
  </si>
  <si>
    <t>CODE</t>
  </si>
  <si>
    <t>SPECIAL ASSISTANCE FUND</t>
  </si>
  <si>
    <t>DRAFT</t>
  </si>
  <si>
    <t>DENOMINATIONAL FUNDS REMITTED TO CRCNA</t>
  </si>
  <si>
    <t>DENOMINATIONAL FUNDS REMITTED TO CLASSIS BCNW</t>
  </si>
  <si>
    <t>TOTAL CLASSICAL REMITTED TO CLASSIS BCNW</t>
  </si>
  <si>
    <t>CHR. REF.CAMPUS MINISTRY IN BC</t>
  </si>
  <si>
    <t>LEADERSHIP DEVELOPMENT NETWORK</t>
  </si>
  <si>
    <t xml:space="preserve">CHURCH: </t>
  </si>
  <si>
    <t>BACK TO GOD MINISTRIES INT'L</t>
  </si>
  <si>
    <t>CHURCH PLANTING FUND</t>
  </si>
  <si>
    <t>RICHMOND TAP-KWANTLEN</t>
  </si>
  <si>
    <t>SAFE CHURCH</t>
  </si>
  <si>
    <t>Classis BCNW of the CRC of NA</t>
  </si>
  <si>
    <t>Please mail to:</t>
  </si>
  <si>
    <t>#102 - 10715 - 135A Street</t>
  </si>
  <si>
    <t>Surrey, B.C.          V3T 4E3</t>
  </si>
  <si>
    <t>Email:  anna@dpelcga.com</t>
  </si>
  <si>
    <t xml:space="preserve">           david@dpelcga.com</t>
  </si>
  <si>
    <t>CHURCH SUPPORT MINISTRIES</t>
  </si>
  <si>
    <t>HOME MISSIONS</t>
  </si>
  <si>
    <t>WORLD MISSIONS</t>
  </si>
  <si>
    <t>REMITTANCE WORKSHEET 2017</t>
  </si>
  <si>
    <t>SYNODICAL DENOM SERVICES</t>
  </si>
  <si>
    <t>CHAPLAIN &amp; REFUGEE SUPPORT MOBILIZER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</si>
</sst>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%"/>
    <numFmt numFmtId="176" formatCode="0.00000"/>
    <numFmt numFmtId="177" formatCode="0.0000"/>
    <numFmt numFmtId="178" formatCode="_(* #,##0.0000_);_(* \(#,##0.0000\);_(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171" fontId="0" fillId="0" borderId="14" xfId="42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42" applyFont="1" applyBorder="1" applyAlignment="1">
      <alignment/>
    </xf>
    <xf numFmtId="171" fontId="1" fillId="0" borderId="16" xfId="42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1" fontId="0" fillId="0" borderId="18" xfId="42" applyFont="1" applyBorder="1" applyAlignment="1">
      <alignment/>
    </xf>
    <xf numFmtId="0" fontId="2" fillId="0" borderId="0" xfId="0" applyFont="1" applyAlignment="1">
      <alignment/>
    </xf>
    <xf numFmtId="10" fontId="0" fillId="0" borderId="14" xfId="60" applyNumberFormat="1" applyFont="1" applyBorder="1" applyAlignment="1">
      <alignment/>
    </xf>
    <xf numFmtId="171" fontId="0" fillId="0" borderId="16" xfId="0" applyNumberFormat="1" applyBorder="1" applyAlignment="1">
      <alignment/>
    </xf>
    <xf numFmtId="16" fontId="0" fillId="0" borderId="10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1" fillId="0" borderId="19" xfId="0" applyFont="1" applyBorder="1" applyAlignment="1">
      <alignment/>
    </xf>
    <xf numFmtId="178" fontId="1" fillId="0" borderId="16" xfId="0" applyNumberFormat="1" applyFont="1" applyBorder="1" applyAlignment="1">
      <alignment/>
    </xf>
    <xf numFmtId="171" fontId="0" fillId="0" borderId="14" xfId="42" applyFont="1" applyFill="1" applyBorder="1" applyAlignment="1">
      <alignment/>
    </xf>
    <xf numFmtId="10" fontId="0" fillId="0" borderId="14" xfId="6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wrapText="1"/>
    </xf>
    <xf numFmtId="10" fontId="0" fillId="0" borderId="14" xfId="60" applyNumberFormat="1" applyFont="1" applyFill="1" applyBorder="1" applyAlignment="1">
      <alignment wrapText="1"/>
    </xf>
    <xf numFmtId="0" fontId="0" fillId="0" borderId="0" xfId="0" applyAlignment="1">
      <alignment wrapText="1"/>
    </xf>
    <xf numFmtId="171" fontId="0" fillId="0" borderId="14" xfId="42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 wrapText="1"/>
    </xf>
    <xf numFmtId="178" fontId="1" fillId="0" borderId="19" xfId="0" applyNumberFormat="1" applyFont="1" applyBorder="1" applyAlignment="1">
      <alignment/>
    </xf>
    <xf numFmtId="171" fontId="1" fillId="0" borderId="22" xfId="0" applyNumberFormat="1" applyFont="1" applyBorder="1" applyAlignment="1">
      <alignment/>
    </xf>
    <xf numFmtId="171" fontId="1" fillId="0" borderId="23" xfId="42" applyFont="1" applyBorder="1" applyAlignment="1">
      <alignment/>
    </xf>
    <xf numFmtId="171" fontId="0" fillId="0" borderId="24" xfId="42" applyFont="1" applyFill="1" applyBorder="1" applyAlignment="1">
      <alignment wrapText="1"/>
    </xf>
    <xf numFmtId="10" fontId="0" fillId="0" borderId="24" xfId="60" applyNumberFormat="1" applyFont="1" applyFill="1" applyBorder="1" applyAlignment="1">
      <alignment wrapText="1"/>
    </xf>
    <xf numFmtId="171" fontId="0" fillId="0" borderId="14" xfId="42" applyFont="1" applyBorder="1" applyAlignment="1">
      <alignment/>
    </xf>
    <xf numFmtId="10" fontId="0" fillId="0" borderId="25" xfId="60" applyNumberFormat="1" applyFont="1" applyFill="1" applyBorder="1" applyAlignment="1">
      <alignment wrapText="1"/>
    </xf>
    <xf numFmtId="171" fontId="0" fillId="0" borderId="25" xfId="42" applyFont="1" applyBorder="1" applyAlignment="1">
      <alignment/>
    </xf>
    <xf numFmtId="0" fontId="1" fillId="0" borderId="14" xfId="0" applyFont="1" applyBorder="1" applyAlignment="1">
      <alignment wrapText="1"/>
    </xf>
    <xf numFmtId="171" fontId="3" fillId="0" borderId="14" xfId="42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171" fontId="3" fillId="0" borderId="14" xfId="0" applyNumberFormat="1" applyFont="1" applyBorder="1" applyAlignment="1">
      <alignment horizontal="right"/>
    </xf>
    <xf numFmtId="171" fontId="1" fillId="0" borderId="0" xfId="42" applyFont="1" applyBorder="1" applyAlignment="1">
      <alignment/>
    </xf>
    <xf numFmtId="178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26" xfId="0" applyFont="1" applyBorder="1" applyAlignment="1">
      <alignment wrapText="1"/>
    </xf>
    <xf numFmtId="0" fontId="0" fillId="0" borderId="12" xfId="0" applyBorder="1" applyAlignment="1">
      <alignment wrapText="1"/>
    </xf>
    <xf numFmtId="171" fontId="0" fillId="0" borderId="12" xfId="42" applyFont="1" applyFill="1" applyBorder="1" applyAlignment="1">
      <alignment wrapText="1"/>
    </xf>
    <xf numFmtId="171" fontId="1" fillId="0" borderId="14" xfId="0" applyNumberFormat="1" applyFont="1" applyBorder="1" applyAlignment="1">
      <alignment/>
    </xf>
    <xf numFmtId="171" fontId="0" fillId="0" borderId="0" xfId="42" applyFont="1" applyBorder="1" applyAlignment="1">
      <alignment/>
    </xf>
    <xf numFmtId="10" fontId="0" fillId="0" borderId="0" xfId="60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0">
      <selection activeCell="A33" sqref="A33:IV33"/>
    </sheetView>
  </sheetViews>
  <sheetFormatPr defaultColWidth="9.140625" defaultRowHeight="12.75"/>
  <cols>
    <col min="1" max="1" width="37.57421875" style="0" customWidth="1"/>
    <col min="2" max="2" width="9.421875" style="0" customWidth="1"/>
    <col min="3" max="3" width="12.28125" style="0" customWidth="1"/>
    <col min="4" max="4" width="15.8515625" style="0" customWidth="1"/>
    <col min="5" max="5" width="13.7109375" style="0" customWidth="1"/>
    <col min="6" max="6" width="12.28125" style="0" customWidth="1"/>
  </cols>
  <sheetData>
    <row r="1" spans="1:6" ht="12.75">
      <c r="A1" s="62" t="s">
        <v>47</v>
      </c>
      <c r="B1" s="62"/>
      <c r="C1" s="62"/>
      <c r="D1" s="62"/>
      <c r="E1" s="62"/>
      <c r="F1" s="62"/>
    </row>
    <row r="2" spans="1:6" ht="12.75">
      <c r="A2" s="62" t="s">
        <v>27</v>
      </c>
      <c r="B2" s="62"/>
      <c r="C2" s="62"/>
      <c r="D2" s="62"/>
      <c r="E2" s="62"/>
      <c r="F2" s="62"/>
    </row>
    <row r="3" spans="1:6" ht="12.75">
      <c r="A3" s="1"/>
      <c r="B3" s="1"/>
      <c r="C3" s="1"/>
      <c r="D3" s="1"/>
      <c r="E3" s="1"/>
      <c r="F3" s="1"/>
    </row>
    <row r="4" spans="1:6" ht="12.75">
      <c r="A4" s="2" t="s">
        <v>33</v>
      </c>
      <c r="B4" s="3"/>
      <c r="C4" s="3"/>
      <c r="D4" s="4" t="s">
        <v>0</v>
      </c>
      <c r="E4" s="22"/>
      <c r="F4" s="3">
        <v>2017</v>
      </c>
    </row>
    <row r="6" spans="1:6" ht="12.75">
      <c r="A6" s="3" t="s">
        <v>1</v>
      </c>
      <c r="B6" s="3"/>
      <c r="C6" s="3"/>
      <c r="D6" t="s">
        <v>2</v>
      </c>
      <c r="E6" s="3" t="s">
        <v>3</v>
      </c>
      <c r="F6" s="3" t="s">
        <v>3</v>
      </c>
    </row>
    <row r="7" spans="5:6" ht="12.75">
      <c r="E7" s="4" t="s">
        <v>4</v>
      </c>
      <c r="F7" s="4" t="s">
        <v>5</v>
      </c>
    </row>
    <row r="8" spans="1:6" ht="26.25" thickBot="1">
      <c r="A8" s="5" t="s">
        <v>6</v>
      </c>
      <c r="B8" s="6" t="s">
        <v>7</v>
      </c>
      <c r="C8" s="7" t="s">
        <v>21</v>
      </c>
      <c r="D8" s="7" t="s">
        <v>22</v>
      </c>
      <c r="E8" s="7" t="s">
        <v>23</v>
      </c>
      <c r="F8" s="6" t="s">
        <v>25</v>
      </c>
    </row>
    <row r="10" spans="1:6" ht="17.25" customHeight="1">
      <c r="A10" s="8" t="s">
        <v>34</v>
      </c>
      <c r="B10" s="9">
        <v>44.41</v>
      </c>
      <c r="C10" s="30">
        <f aca="true" t="shared" si="0" ref="C10:C17">B10/B$25</f>
        <v>0.11797991605121937</v>
      </c>
      <c r="D10" s="8"/>
      <c r="E10" s="9">
        <f aca="true" t="shared" si="1" ref="E10:E17">D$25*C10</f>
        <v>0</v>
      </c>
      <c r="F10" s="8">
        <v>4101</v>
      </c>
    </row>
    <row r="11" spans="1:6" ht="17.25" customHeight="1">
      <c r="A11" s="8" t="s">
        <v>8</v>
      </c>
      <c r="B11" s="9">
        <v>3.4</v>
      </c>
      <c r="C11" s="30">
        <f t="shared" si="0"/>
        <v>0.009032463737314702</v>
      </c>
      <c r="D11" s="8"/>
      <c r="E11" s="9">
        <f t="shared" si="1"/>
        <v>0</v>
      </c>
      <c r="F11" s="8">
        <v>4103</v>
      </c>
    </row>
    <row r="12" spans="1:6" ht="17.25" customHeight="1">
      <c r="A12" s="8" t="s">
        <v>9</v>
      </c>
      <c r="B12" s="9">
        <v>36.27</v>
      </c>
      <c r="C12" s="30">
        <f t="shared" si="0"/>
        <v>0.09635513522129537</v>
      </c>
      <c r="D12" s="8"/>
      <c r="E12" s="9">
        <f t="shared" si="1"/>
        <v>0</v>
      </c>
      <c r="F12" s="8">
        <v>4104</v>
      </c>
    </row>
    <row r="13" spans="1:6" ht="17.25" customHeight="1">
      <c r="A13" s="8" t="s">
        <v>45</v>
      </c>
      <c r="B13" s="9">
        <v>47.35</v>
      </c>
      <c r="C13" s="30">
        <f t="shared" si="0"/>
        <v>0.12579034057701505</v>
      </c>
      <c r="D13" s="8"/>
      <c r="E13" s="9">
        <f t="shared" si="1"/>
        <v>0</v>
      </c>
      <c r="F13" s="8">
        <v>4107</v>
      </c>
    </row>
    <row r="14" spans="1:6" ht="17.25" customHeight="1">
      <c r="A14" s="8" t="s">
        <v>46</v>
      </c>
      <c r="B14" s="9">
        <v>61.17</v>
      </c>
      <c r="C14" s="30">
        <f t="shared" si="0"/>
        <v>0.16250464906221773</v>
      </c>
      <c r="D14" s="8"/>
      <c r="E14" s="9">
        <f t="shared" si="1"/>
        <v>0</v>
      </c>
      <c r="F14" s="8">
        <v>4108</v>
      </c>
    </row>
    <row r="15" spans="1:6" ht="17.25" customHeight="1">
      <c r="A15" s="63" t="s">
        <v>48</v>
      </c>
      <c r="B15" s="9">
        <v>35.68</v>
      </c>
      <c r="C15" s="30">
        <f t="shared" si="0"/>
        <v>0.0947877371021731</v>
      </c>
      <c r="D15" s="8"/>
      <c r="E15" s="9">
        <f t="shared" si="1"/>
        <v>0</v>
      </c>
      <c r="F15" s="8">
        <v>4109</v>
      </c>
    </row>
    <row r="16" spans="1:6" ht="16.5" customHeight="1">
      <c r="A16" s="35" t="s">
        <v>26</v>
      </c>
      <c r="B16" s="26">
        <v>3.73</v>
      </c>
      <c r="C16" s="30">
        <f t="shared" si="0"/>
        <v>0.00990914404123054</v>
      </c>
      <c r="D16" s="28"/>
      <c r="E16" s="26">
        <f t="shared" si="1"/>
        <v>0</v>
      </c>
      <c r="F16" s="8">
        <v>4110</v>
      </c>
    </row>
    <row r="17" spans="1:6" s="31" customFormat="1" ht="16.5" customHeight="1">
      <c r="A17" s="36" t="s">
        <v>44</v>
      </c>
      <c r="B17" s="32">
        <v>78.95</v>
      </c>
      <c r="C17" s="30">
        <f t="shared" si="0"/>
        <v>0.2097391211944105</v>
      </c>
      <c r="D17" s="33"/>
      <c r="E17" s="9">
        <f t="shared" si="1"/>
        <v>0</v>
      </c>
      <c r="F17" s="34">
        <v>4112</v>
      </c>
    </row>
    <row r="18" spans="1:6" ht="12.75" customHeight="1">
      <c r="A18" s="35"/>
      <c r="B18" s="26"/>
      <c r="C18" s="27"/>
      <c r="D18" s="28"/>
      <c r="E18" s="26"/>
      <c r="F18" s="8"/>
    </row>
    <row r="19" spans="1:6" ht="31.5" customHeight="1">
      <c r="A19" s="45" t="s">
        <v>28</v>
      </c>
      <c r="B19" s="46">
        <f>SUM(B10:B18)</f>
        <v>310.96000000000004</v>
      </c>
      <c r="C19" s="47"/>
      <c r="D19" s="47"/>
      <c r="E19" s="56">
        <f>SUM(E10:E18)</f>
        <v>0</v>
      </c>
      <c r="F19" s="47"/>
    </row>
    <row r="20" spans="1:6" s="31" customFormat="1" ht="12.75" customHeight="1">
      <c r="A20" s="29"/>
      <c r="B20" s="32"/>
      <c r="C20" s="43"/>
      <c r="D20" s="34"/>
      <c r="E20" s="44"/>
      <c r="F20" s="34"/>
    </row>
    <row r="21" spans="1:6" ht="17.25" customHeight="1">
      <c r="A21" s="8" t="s">
        <v>10</v>
      </c>
      <c r="B21" s="9"/>
      <c r="C21" s="30">
        <f>B21/B$25</f>
        <v>0</v>
      </c>
      <c r="D21" s="8"/>
      <c r="E21" s="9">
        <f>D$25*C21</f>
        <v>0</v>
      </c>
      <c r="F21" s="8">
        <v>4200</v>
      </c>
    </row>
    <row r="22" spans="1:6" ht="14.25" customHeight="1">
      <c r="A22" s="8" t="s">
        <v>11</v>
      </c>
      <c r="B22" s="8">
        <v>65.46</v>
      </c>
      <c r="C22" s="30">
        <f>B22/B$25</f>
        <v>0.1739014930131236</v>
      </c>
      <c r="D22" s="8"/>
      <c r="E22" s="9">
        <f>D$25*C22</f>
        <v>0</v>
      </c>
      <c r="F22" s="8">
        <v>4201</v>
      </c>
    </row>
    <row r="23" spans="1:6" ht="31.5" customHeight="1">
      <c r="A23" s="48" t="s">
        <v>29</v>
      </c>
      <c r="B23" s="49">
        <f>SUM(B20:B22)</f>
        <v>65.46</v>
      </c>
      <c r="C23" s="47"/>
      <c r="D23" s="47"/>
      <c r="E23" s="56">
        <f>SUM(E21:E22)</f>
        <v>0</v>
      </c>
      <c r="F23" s="47"/>
    </row>
    <row r="24" spans="1:6" s="31" customFormat="1" ht="12.75" customHeight="1" thickBot="1">
      <c r="A24" s="29"/>
      <c r="B24" s="55"/>
      <c r="C24" s="41"/>
      <c r="D24" s="54"/>
      <c r="E24" s="40"/>
      <c r="F24" s="54"/>
    </row>
    <row r="25" spans="1:6" s="11" customFormat="1" ht="21" customHeight="1" thickBot="1">
      <c r="A25" s="10" t="s">
        <v>12</v>
      </c>
      <c r="B25" s="39">
        <f>+B19+B23</f>
        <v>376.42</v>
      </c>
      <c r="C25" s="37">
        <f>+B25/(B25+B39)</f>
        <v>0.8442371094713707</v>
      </c>
      <c r="D25" s="24"/>
      <c r="E25" s="38">
        <f>SUM(E10:E22)-E19</f>
        <v>0</v>
      </c>
      <c r="F25" s="24"/>
    </row>
    <row r="26" spans="2:5" s="11" customFormat="1" ht="12.75" customHeight="1">
      <c r="B26" s="50"/>
      <c r="C26" s="51"/>
      <c r="E26" s="52"/>
    </row>
    <row r="27" spans="1:6" ht="21" customHeight="1">
      <c r="A27" s="12" t="s">
        <v>13</v>
      </c>
      <c r="B27" s="13"/>
      <c r="C27" s="4"/>
      <c r="D27" s="4"/>
      <c r="E27" s="4"/>
      <c r="F27" s="4"/>
    </row>
    <row r="28" spans="1:6" ht="17.25" customHeight="1">
      <c r="A28" s="8" t="s">
        <v>14</v>
      </c>
      <c r="B28" s="42">
        <v>9.45</v>
      </c>
      <c r="C28" s="20">
        <f aca="true" t="shared" si="2" ref="C28:C35">B28/B$39</f>
        <v>0.13606911447084233</v>
      </c>
      <c r="D28" s="8"/>
      <c r="E28" s="9">
        <f aca="true" t="shared" si="3" ref="E28:E35">D$39*C28</f>
        <v>0</v>
      </c>
      <c r="F28" s="8">
        <v>4310</v>
      </c>
    </row>
    <row r="29" spans="1:6" ht="17.25" customHeight="1">
      <c r="A29" s="8" t="s">
        <v>15</v>
      </c>
      <c r="B29" s="42">
        <v>15</v>
      </c>
      <c r="C29" s="20">
        <f t="shared" si="2"/>
        <v>0.2159827213822894</v>
      </c>
      <c r="D29" s="8"/>
      <c r="E29" s="9">
        <f t="shared" si="3"/>
        <v>0</v>
      </c>
      <c r="F29" s="8">
        <v>4316</v>
      </c>
    </row>
    <row r="30" spans="1:6" ht="17.25" customHeight="1">
      <c r="A30" s="8" t="s">
        <v>31</v>
      </c>
      <c r="B30" s="42">
        <v>15</v>
      </c>
      <c r="C30" s="20">
        <f t="shared" si="2"/>
        <v>0.2159827213822894</v>
      </c>
      <c r="D30" s="8"/>
      <c r="E30" s="9">
        <f t="shared" si="3"/>
        <v>0</v>
      </c>
      <c r="F30" s="8">
        <v>4319</v>
      </c>
    </row>
    <row r="31" spans="1:6" ht="17.25" customHeight="1">
      <c r="A31" s="8" t="s">
        <v>16</v>
      </c>
      <c r="B31" s="42">
        <v>13</v>
      </c>
      <c r="C31" s="20">
        <f t="shared" si="2"/>
        <v>0.18718502519798416</v>
      </c>
      <c r="D31" s="8"/>
      <c r="E31" s="9">
        <f t="shared" si="3"/>
        <v>0</v>
      </c>
      <c r="F31" s="8">
        <v>4322</v>
      </c>
    </row>
    <row r="32" spans="1:6" ht="17.25" customHeight="1">
      <c r="A32" s="8" t="s">
        <v>36</v>
      </c>
      <c r="B32" s="42">
        <v>1</v>
      </c>
      <c r="C32" s="20">
        <f t="shared" si="2"/>
        <v>0.014398848092152626</v>
      </c>
      <c r="D32" s="8"/>
      <c r="E32" s="9">
        <f t="shared" si="3"/>
        <v>0</v>
      </c>
      <c r="F32" s="8">
        <v>4325</v>
      </c>
    </row>
    <row r="33" spans="1:6" ht="17.25" customHeight="1">
      <c r="A33" s="34" t="s">
        <v>32</v>
      </c>
      <c r="B33" s="42">
        <v>8</v>
      </c>
      <c r="C33" s="20">
        <f t="shared" si="2"/>
        <v>0.11519078473722101</v>
      </c>
      <c r="D33" s="8"/>
      <c r="E33" s="9">
        <f t="shared" si="3"/>
        <v>0</v>
      </c>
      <c r="F33" s="8">
        <v>4328</v>
      </c>
    </row>
    <row r="34" spans="1:6" ht="19.5" customHeight="1">
      <c r="A34" s="34" t="s">
        <v>37</v>
      </c>
      <c r="B34" s="42">
        <v>4</v>
      </c>
      <c r="C34" s="20">
        <f t="shared" si="2"/>
        <v>0.057595392368610505</v>
      </c>
      <c r="D34" s="8"/>
      <c r="E34" s="9">
        <f t="shared" si="3"/>
        <v>0</v>
      </c>
      <c r="F34" s="8">
        <v>4331</v>
      </c>
    </row>
    <row r="35" spans="1:6" ht="17.25" customHeight="1">
      <c r="A35" s="64" t="s">
        <v>49</v>
      </c>
      <c r="B35" s="42">
        <v>4</v>
      </c>
      <c r="C35" s="20">
        <f t="shared" si="2"/>
        <v>0.057595392368610505</v>
      </c>
      <c r="D35" s="8"/>
      <c r="E35" s="9">
        <f t="shared" si="3"/>
        <v>0</v>
      </c>
      <c r="F35" s="8">
        <v>4331</v>
      </c>
    </row>
    <row r="36" spans="1:6" ht="12.75">
      <c r="A36" s="8"/>
      <c r="B36" s="42"/>
      <c r="C36" s="20"/>
      <c r="D36" s="8"/>
      <c r="E36" s="9"/>
      <c r="F36" s="8"/>
    </row>
    <row r="37" spans="1:6" ht="17.25" customHeight="1">
      <c r="A37" s="59" t="s">
        <v>35</v>
      </c>
      <c r="B37" s="57"/>
      <c r="C37" s="58">
        <f>B37/B$39</f>
        <v>0</v>
      </c>
      <c r="D37" s="4"/>
      <c r="E37" s="13">
        <f>D$39*C37</f>
        <v>0</v>
      </c>
      <c r="F37" s="4"/>
    </row>
    <row r="38" ht="17.25" customHeight="1" thickBot="1"/>
    <row r="39" spans="1:6" ht="31.5" customHeight="1" thickBot="1">
      <c r="A39" s="53" t="s">
        <v>30</v>
      </c>
      <c r="B39" s="14">
        <f>SUM(B28:B37)</f>
        <v>69.45</v>
      </c>
      <c r="C39" s="25">
        <f>+B39/(B39+B25)</f>
        <v>0.15576289052862943</v>
      </c>
      <c r="D39" s="15">
        <v>0</v>
      </c>
      <c r="E39" s="21">
        <f>SUM(E28:E37)</f>
        <v>0</v>
      </c>
      <c r="F39" s="16"/>
    </row>
    <row r="40" spans="1:6" ht="17.25" customHeight="1">
      <c r="A40" s="17" t="s">
        <v>17</v>
      </c>
      <c r="B40" s="18"/>
      <c r="C40" s="17"/>
      <c r="D40" s="17"/>
      <c r="E40" s="17"/>
      <c r="F40" s="17">
        <v>4350</v>
      </c>
    </row>
    <row r="42" ht="9" customHeight="1"/>
    <row r="43" ht="12.75" hidden="1"/>
    <row r="44" ht="23.25" customHeight="1">
      <c r="A44" t="s">
        <v>18</v>
      </c>
    </row>
    <row r="45" ht="24" customHeight="1">
      <c r="A45" s="19" t="s">
        <v>38</v>
      </c>
    </row>
    <row r="46" ht="15" customHeight="1">
      <c r="A46" s="19"/>
    </row>
    <row r="47" ht="24" customHeight="1" thickBot="1">
      <c r="A47" s="60" t="s">
        <v>39</v>
      </c>
    </row>
    <row r="48" spans="1:6" ht="37.5" customHeight="1" thickBot="1">
      <c r="A48" s="19" t="s">
        <v>19</v>
      </c>
      <c r="D48" t="s">
        <v>24</v>
      </c>
      <c r="F48" s="23">
        <f>E39+E25</f>
        <v>0</v>
      </c>
    </row>
    <row r="49" ht="12.75">
      <c r="A49" s="60" t="s">
        <v>40</v>
      </c>
    </row>
    <row r="50" ht="12.75">
      <c r="A50" s="60" t="s">
        <v>41</v>
      </c>
    </row>
    <row r="51" ht="12.75">
      <c r="A51" t="s">
        <v>20</v>
      </c>
    </row>
    <row r="52" ht="12.75">
      <c r="A52" s="61" t="s">
        <v>42</v>
      </c>
    </row>
    <row r="53" ht="12.75">
      <c r="A53" s="61" t="s">
        <v>43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Pel &amp;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Anna Vanderlende</cp:lastModifiedBy>
  <cp:lastPrinted>2014-10-23T20:23:30Z</cp:lastPrinted>
  <dcterms:created xsi:type="dcterms:W3CDTF">2003-09-11T15:37:53Z</dcterms:created>
  <dcterms:modified xsi:type="dcterms:W3CDTF">2016-10-24T17:40:16Z</dcterms:modified>
  <cp:category/>
  <cp:version/>
  <cp:contentType/>
  <cp:contentStatus/>
</cp:coreProperties>
</file>